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11640"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'5_Yr_Treasury_Rates_Print'!$A$1:$C$193</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<sst xmlns="http://schemas.openxmlformats.org/spreadsheetml/2006/main" count="191" uniqueCount="58">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</sst>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0" fillId="0" borderId="18" xfId="0" applyBorder="1" applyAlignment="1" applyProtection="1">
      <alignment horizontal="right"/>
      <protection hidden="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0" xfId="0" applyFont="1" applyFill="1" applyAlignment="1" applyProtection="1">
      <alignment horizontal="right"/>
      <protection hidden="1"/>
    </xf>
    <xf numFmtId="0" fontId="4" fillId="0" borderId="18" xfId="0" applyFont="1" applyBorder="1" applyAlignment="1" applyProtection="1">
      <alignment horizontal="center"/>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17" fillId="0" borderId="0" xfId="0" applyFont="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0" fontId="0" fillId="0" borderId="0" xfId="0" applyAlignment="1" applyProtection="1">
      <alignment horizontal="center" vertical="top"/>
      <protection hidden="1"/>
    </xf>
    <xf numFmtId="0" fontId="0" fillId="33" borderId="0" xfId="0" applyFont="1" applyFill="1" applyAlignment="1" applyProtection="1">
      <alignment horizontal="center"/>
      <protection hidden="1"/>
    </xf>
    <xf numFmtId="14" fontId="7" fillId="0" borderId="0" xfId="0" applyNumberFormat="1" applyFont="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175"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5" xfId="0" applyFill="1" applyBorder="1" applyAlignment="1" applyProtection="1">
      <alignment horizontal="center"/>
      <protection hidden="1"/>
    </xf>
    <xf numFmtId="0" fontId="12" fillId="0" borderId="0" xfId="53" applyAlignment="1" applyProtection="1">
      <alignment horizontal="center"/>
      <protection/>
    </xf>
    <xf numFmtId="0" fontId="0" fillId="36" borderId="28" xfId="0" applyFill="1" applyBorder="1" applyAlignment="1" applyProtection="1">
      <alignment horizontal="center"/>
      <protection hidden="1" locked="0"/>
    </xf>
    <xf numFmtId="0" fontId="0" fillId="36" borderId="29" xfId="0" applyFill="1" applyBorder="1" applyAlignment="1" applyProtection="1">
      <alignment horizontal="center"/>
      <protection hidden="1" locked="0"/>
    </xf>
    <xf numFmtId="0" fontId="0" fillId="36" borderId="30" xfId="0" applyFill="1" applyBorder="1" applyAlignment="1" applyProtection="1">
      <alignment horizontal="center"/>
      <protection hidden="1" locked="0"/>
    </xf>
    <xf numFmtId="182" fontId="0" fillId="36" borderId="28" xfId="0" applyNumberFormat="1" applyFont="1" applyFill="1" applyBorder="1" applyAlignment="1" applyProtection="1">
      <alignment horizontal="center"/>
      <protection hidden="1" locked="0"/>
    </xf>
    <xf numFmtId="182" fontId="0" fillId="36" borderId="30" xfId="0" applyNumberFormat="1" applyFont="1" applyFill="1" applyBorder="1" applyAlignment="1" applyProtection="1">
      <alignment horizontal="center"/>
      <protection hidden="1" locked="0"/>
    </xf>
    <xf numFmtId="0" fontId="2" fillId="0" borderId="2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32"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3"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8.emf" /><Relationship Id="rId4" Type="http://schemas.openxmlformats.org/officeDocument/2006/relationships/image" Target="../media/image2.emf" /><Relationship Id="rId5" Type="http://schemas.openxmlformats.org/officeDocument/2006/relationships/image" Target="../media/image20.emf" /><Relationship Id="rId6" Type="http://schemas.openxmlformats.org/officeDocument/2006/relationships/image" Target="../media/image19.emf" /><Relationship Id="rId7" Type="http://schemas.openxmlformats.org/officeDocument/2006/relationships/image" Target="../media/image16.emf" /><Relationship Id="rId8" Type="http://schemas.openxmlformats.org/officeDocument/2006/relationships/image" Target="../media/image15.emf" /><Relationship Id="rId9" Type="http://schemas.openxmlformats.org/officeDocument/2006/relationships/image" Target="../media/image10.emf" /><Relationship Id="rId10" Type="http://schemas.openxmlformats.org/officeDocument/2006/relationships/image" Target="../media/image21.emf" /><Relationship Id="rId11" Type="http://schemas.openxmlformats.org/officeDocument/2006/relationships/image" Target="../media/image18.emf" /><Relationship Id="rId12" Type="http://schemas.openxmlformats.org/officeDocument/2006/relationships/image" Target="../media/image12.emf" /><Relationship Id="rId13" Type="http://schemas.openxmlformats.org/officeDocument/2006/relationships/image" Target="../media/image9.emf" /><Relationship Id="rId14" Type="http://schemas.openxmlformats.org/officeDocument/2006/relationships/image" Target="../media/image14.emf" /><Relationship Id="rId15" Type="http://schemas.openxmlformats.org/officeDocument/2006/relationships/image" Target="../media/image5.emf" /><Relationship Id="rId16" Type="http://schemas.openxmlformats.org/officeDocument/2006/relationships/image" Target="../media/image6.emf" /><Relationship Id="rId17" Type="http://schemas.openxmlformats.org/officeDocument/2006/relationships/image" Target="../media/image11.emf" /><Relationship Id="rId18" Type="http://schemas.openxmlformats.org/officeDocument/2006/relationships/image" Target="../media/image1.emf" /><Relationship Id="rId19" Type="http://schemas.openxmlformats.org/officeDocument/2006/relationships/image" Target="../media/image13.emf" /><Relationship Id="rId20" Type="http://schemas.openxmlformats.org/officeDocument/2006/relationships/image" Target="../media/image7.emf" /><Relationship Id="rId2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41985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592455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561975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587692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409575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6.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22" t="s">
        <v>49</v>
      </c>
      <c r="B1" s="122"/>
      <c r="C1" s="122"/>
      <c r="D1" s="122"/>
      <c r="E1" s="122"/>
      <c r="F1" s="122"/>
      <c r="G1" s="122"/>
      <c r="H1" s="122"/>
      <c r="I1" s="122"/>
      <c r="J1" s="122"/>
      <c r="K1" s="122"/>
      <c r="L1" s="122"/>
      <c r="M1" s="122"/>
      <c r="N1" s="122"/>
      <c r="O1" s="122"/>
      <c r="P1" s="47"/>
      <c r="Q1" s="47"/>
      <c r="R1" s="47"/>
      <c r="X1" s="2"/>
    </row>
    <row r="2" spans="1:24" ht="12.75">
      <c r="A2" s="110" t="s">
        <v>6</v>
      </c>
      <c r="B2" s="110"/>
      <c r="C2" s="110"/>
      <c r="D2" s="110"/>
      <c r="E2" s="123"/>
      <c r="F2" s="123"/>
      <c r="G2" s="95"/>
      <c r="H2" s="99"/>
      <c r="I2" s="100" t="s">
        <v>54</v>
      </c>
      <c r="J2" s="139"/>
      <c r="K2" s="140"/>
      <c r="L2" s="141"/>
      <c r="M2" s="96"/>
      <c r="N2" s="126"/>
      <c r="O2" s="126"/>
      <c r="X2" s="5"/>
    </row>
    <row r="3" spans="1:24" ht="12.75">
      <c r="A3" s="132" t="s">
        <v>16</v>
      </c>
      <c r="B3" s="132"/>
      <c r="C3" s="132"/>
      <c r="D3" s="132"/>
      <c r="E3" s="105"/>
      <c r="F3" s="105"/>
      <c r="G3" s="64"/>
      <c r="H3" s="65"/>
      <c r="J3" s="101" t="s">
        <v>55</v>
      </c>
      <c r="K3" s="142"/>
      <c r="L3" s="143"/>
      <c r="M3" s="97"/>
      <c r="N3" s="126"/>
      <c r="O3" s="126"/>
      <c r="X3" s="6"/>
    </row>
    <row r="4" spans="1:24" ht="12.75">
      <c r="A4" s="110" t="s">
        <v>51</v>
      </c>
      <c r="B4" s="110"/>
      <c r="C4" s="110"/>
      <c r="D4" s="110"/>
      <c r="E4" s="130"/>
      <c r="F4" s="130"/>
      <c r="G4" s="127" t="s">
        <v>45</v>
      </c>
      <c r="H4" s="127"/>
      <c r="I4" s="127"/>
      <c r="J4" s="86">
        <f>IF(Worksheet!B7="",0,Worksheet!B7)</f>
        <v>0</v>
      </c>
      <c r="K4" s="85"/>
      <c r="L4" s="97"/>
      <c r="M4" s="97"/>
      <c r="N4" s="7"/>
      <c r="O4" s="27"/>
      <c r="X4" s="5"/>
    </row>
    <row r="5" spans="1:24" ht="12.75">
      <c r="A5" s="110" t="s">
        <v>50</v>
      </c>
      <c r="B5" s="110"/>
      <c r="C5" s="110"/>
      <c r="D5" s="110"/>
      <c r="E5" s="131"/>
      <c r="F5" s="131"/>
      <c r="G5" s="125" t="s">
        <v>7</v>
      </c>
      <c r="H5" s="125"/>
      <c r="I5" s="125"/>
      <c r="L5" s="98"/>
      <c r="M5" s="98"/>
      <c r="N5" s="9"/>
      <c r="O5" s="10"/>
      <c r="S5" s="10"/>
      <c r="X5" s="11"/>
    </row>
    <row r="6" spans="1:25" ht="12.75">
      <c r="A6" s="125" t="s">
        <v>13</v>
      </c>
      <c r="B6" s="125"/>
      <c r="C6" s="125"/>
      <c r="D6" s="3" t="s">
        <v>26</v>
      </c>
      <c r="E6" s="123"/>
      <c r="F6" s="123"/>
      <c r="G6" s="108">
        <f>IF(E6="","",(DATE(YEAR(E6)+24,MONTH(E6),DAY(E6))-1)-IF(E4="",0,E4*365.25))</f>
      </c>
      <c r="H6" s="108"/>
      <c r="I6" s="108"/>
      <c r="K6" s="138" t="s">
        <v>28</v>
      </c>
      <c r="L6" s="138"/>
      <c r="M6" s="138"/>
      <c r="V6" s="13"/>
      <c r="X6" s="11"/>
      <c r="Y6" s="23"/>
    </row>
    <row r="7" spans="1:24" ht="12.75">
      <c r="A7" s="133"/>
      <c r="B7" s="133"/>
      <c r="C7" s="133"/>
      <c r="D7" s="3" t="s">
        <v>15</v>
      </c>
      <c r="E7" s="123"/>
      <c r="F7" s="123"/>
      <c r="G7" s="8" t="s">
        <v>5</v>
      </c>
      <c r="O7" s="7"/>
      <c r="P7" s="7"/>
      <c r="Q7" s="7"/>
      <c r="R7" s="7"/>
      <c r="V7" s="13"/>
      <c r="X7" s="11"/>
    </row>
    <row r="8" spans="1:24" ht="12.75">
      <c r="A8" s="129" t="s">
        <v>27</v>
      </c>
      <c r="B8" s="129"/>
      <c r="C8" s="129"/>
      <c r="D8" s="129"/>
      <c r="E8" s="124">
        <f>IF(AND(E7="",E6="",E2=""),0,IF(COUNT(C12:C23)+COUNT(I12:I23)+COUNT(C27:C38)+COUNT(I27:I38)+COUNT(C42:C53)+COUNT(I42:I53)&gt;60,60,COUNT(C12:C23)+COUNT(I12:I23)+COUNT(C27:C38)+COUNT(I27:I38)+COUNT(C42:C53)+COUNT(I42:I53)))</f>
        <v>0</v>
      </c>
      <c r="F8" s="124"/>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28" t="s">
        <v>23</v>
      </c>
      <c r="B10" s="128"/>
      <c r="C10" s="66">
        <f>IF(E7="","",YEAR(E7))</f>
      </c>
      <c r="D10" s="106" t="s">
        <v>10</v>
      </c>
      <c r="E10" s="106" t="s">
        <v>8</v>
      </c>
      <c r="F10" s="106" t="s">
        <v>12</v>
      </c>
      <c r="G10" s="106" t="s">
        <v>31</v>
      </c>
      <c r="H10" s="68"/>
      <c r="I10" s="66">
        <f>IF(E7="","",C10-1)</f>
      </c>
      <c r="J10" s="106" t="s">
        <v>10</v>
      </c>
      <c r="K10" s="106" t="s">
        <v>8</v>
      </c>
      <c r="L10" s="106" t="s">
        <v>12</v>
      </c>
      <c r="M10" s="106" t="s">
        <v>31</v>
      </c>
      <c r="N10" s="109"/>
      <c r="X10" s="22"/>
    </row>
    <row r="11" spans="1:26" ht="12.75">
      <c r="A11" s="128"/>
      <c r="B11" s="128"/>
      <c r="C11" s="32" t="s">
        <v>17</v>
      </c>
      <c r="D11" s="107"/>
      <c r="E11" s="107"/>
      <c r="F11" s="107"/>
      <c r="G11" s="107"/>
      <c r="H11" s="68"/>
      <c r="I11" s="32" t="s">
        <v>17</v>
      </c>
      <c r="J11" s="107"/>
      <c r="K11" s="107"/>
      <c r="L11" s="107"/>
      <c r="M11" s="107"/>
      <c r="N11" s="109"/>
      <c r="X11" s="15"/>
      <c r="Y11" s="25"/>
      <c r="Z11" s="15"/>
    </row>
    <row r="12" spans="1:26" ht="10.5" customHeight="1">
      <c r="A12" s="128"/>
      <c r="B12" s="128"/>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28"/>
      <c r="B13" s="128"/>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28"/>
      <c r="B14" s="128"/>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 t="shared" si="3"/>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28"/>
      <c r="B15" s="128"/>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28"/>
      <c r="B16" s="128"/>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28"/>
      <c r="B17" s="128"/>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28"/>
      <c r="B18" s="128"/>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28"/>
      <c r="B19" s="128"/>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28"/>
      <c r="B20" s="128"/>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28"/>
      <c r="B21" s="128"/>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28"/>
      <c r="B22" s="128"/>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28"/>
      <c r="B23" s="128"/>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28" t="s">
        <v>23</v>
      </c>
      <c r="B25" s="128"/>
      <c r="C25" s="66">
        <f>IF(E7="","",I10-1)</f>
      </c>
      <c r="D25" s="106" t="s">
        <v>10</v>
      </c>
      <c r="E25" s="106" t="s">
        <v>8</v>
      </c>
      <c r="F25" s="106" t="s">
        <v>12</v>
      </c>
      <c r="G25" s="106" t="s">
        <v>31</v>
      </c>
      <c r="H25" s="109"/>
      <c r="I25" s="66">
        <f>IF(E7="","",C25-1)</f>
      </c>
      <c r="J25" s="106" t="s">
        <v>10</v>
      </c>
      <c r="K25" s="106" t="s">
        <v>8</v>
      </c>
      <c r="L25" s="106" t="s">
        <v>12</v>
      </c>
      <c r="M25" s="106" t="s">
        <v>31</v>
      </c>
      <c r="N25" s="109"/>
      <c r="O25" s="37"/>
      <c r="P25" s="45"/>
      <c r="Q25" s="45"/>
      <c r="R25" s="24"/>
      <c r="S25" s="11"/>
      <c r="T25" s="11"/>
      <c r="U25" s="11"/>
      <c r="V25" s="11"/>
    </row>
    <row r="26" spans="1:22" ht="12.75" customHeight="1">
      <c r="A26" s="128"/>
      <c r="B26" s="128"/>
      <c r="C26" s="32" t="s">
        <v>17</v>
      </c>
      <c r="D26" s="107"/>
      <c r="E26" s="107"/>
      <c r="F26" s="107"/>
      <c r="G26" s="107"/>
      <c r="H26" s="109"/>
      <c r="I26" s="32" t="s">
        <v>17</v>
      </c>
      <c r="J26" s="107"/>
      <c r="K26" s="107"/>
      <c r="L26" s="107"/>
      <c r="M26" s="107"/>
      <c r="N26" s="109"/>
      <c r="O26" s="37"/>
      <c r="P26" s="45"/>
      <c r="Q26" s="45"/>
      <c r="R26" s="24"/>
      <c r="S26" s="11"/>
      <c r="T26" s="11"/>
      <c r="U26" s="11"/>
      <c r="V26" s="11"/>
    </row>
    <row r="27" spans="1:22" ht="10.5" customHeight="1">
      <c r="A27" s="128"/>
      <c r="B27" s="128"/>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28"/>
      <c r="B28" s="128"/>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28"/>
      <c r="B29" s="128"/>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28"/>
      <c r="B30" s="128"/>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28"/>
      <c r="B31" s="128"/>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28"/>
      <c r="B32" s="128"/>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28"/>
      <c r="B33" s="128"/>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28"/>
      <c r="B34" s="128"/>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28"/>
      <c r="B35" s="128"/>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28"/>
      <c r="B36" s="128"/>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28"/>
      <c r="B37" s="128"/>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28"/>
      <c r="B38" s="128"/>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28" t="s">
        <v>23</v>
      </c>
      <c r="B40" s="128"/>
      <c r="C40" s="66">
        <f>IF(E7="","",I25-1)</f>
      </c>
      <c r="D40" s="106" t="s">
        <v>10</v>
      </c>
      <c r="E40" s="106" t="s">
        <v>8</v>
      </c>
      <c r="F40" s="106" t="s">
        <v>12</v>
      </c>
      <c r="G40" s="106" t="s">
        <v>31</v>
      </c>
      <c r="H40" s="109"/>
      <c r="I40" s="66">
        <f>IF(E7="","",C40-1)</f>
      </c>
      <c r="J40" s="106" t="s">
        <v>10</v>
      </c>
      <c r="K40" s="106" t="s">
        <v>8</v>
      </c>
      <c r="L40" s="106" t="s">
        <v>12</v>
      </c>
      <c r="M40" s="106" t="s">
        <v>31</v>
      </c>
      <c r="N40" s="109"/>
      <c r="R40" s="11"/>
    </row>
    <row r="41" spans="1:18" ht="12.75">
      <c r="A41" s="128"/>
      <c r="B41" s="128"/>
      <c r="C41" s="32" t="s">
        <v>17</v>
      </c>
      <c r="D41" s="107"/>
      <c r="E41" s="107"/>
      <c r="F41" s="107"/>
      <c r="G41" s="107"/>
      <c r="H41" s="109"/>
      <c r="I41" s="32" t="s">
        <v>17</v>
      </c>
      <c r="J41" s="107"/>
      <c r="K41" s="107"/>
      <c r="L41" s="107"/>
      <c r="M41" s="107"/>
      <c r="N41" s="109"/>
      <c r="P41" s="18"/>
      <c r="Q41" s="18"/>
      <c r="R41" s="61"/>
    </row>
    <row r="42" spans="1:18" ht="10.5" customHeight="1">
      <c r="A42" s="128"/>
      <c r="B42" s="128"/>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28"/>
      <c r="B43" s="128"/>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28"/>
      <c r="B44" s="128"/>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28"/>
      <c r="B45" s="128"/>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28"/>
      <c r="B46" s="128"/>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28"/>
      <c r="B47" s="128"/>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28"/>
      <c r="B48" s="128"/>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28"/>
      <c r="B49" s="128"/>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28"/>
      <c r="B50" s="128"/>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28"/>
      <c r="B51" s="128"/>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28"/>
      <c r="B52" s="128"/>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28"/>
      <c r="B53" s="128"/>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6" t="s">
        <v>18</v>
      </c>
      <c r="F55" s="137"/>
      <c r="G55" s="137"/>
      <c r="H55" s="134"/>
      <c r="I55" s="134"/>
      <c r="J55" s="134"/>
      <c r="K55" s="135"/>
      <c r="L55" s="8" t="s">
        <v>24</v>
      </c>
      <c r="P55" s="18"/>
    </row>
    <row r="56" spans="1:18" ht="6" customHeight="1">
      <c r="A56" s="4"/>
      <c r="B56" s="4"/>
      <c r="G56" s="4"/>
      <c r="H56" s="4"/>
      <c r="I56" s="4"/>
      <c r="J56" s="4"/>
      <c r="O56" s="4"/>
      <c r="P56" s="18"/>
      <c r="Q56" s="18"/>
      <c r="R56" s="18"/>
    </row>
    <row r="57" spans="1:18" ht="13.5" thickBot="1">
      <c r="A57" s="111" t="s">
        <v>25</v>
      </c>
      <c r="B57" s="111"/>
      <c r="C57" s="111"/>
      <c r="D57" s="111"/>
      <c r="E57" s="111"/>
      <c r="F57" s="111"/>
      <c r="G57" s="111"/>
      <c r="H57" s="111"/>
      <c r="I57" s="111"/>
      <c r="J57" s="111"/>
      <c r="K57" s="111"/>
      <c r="L57" s="111"/>
      <c r="M57" s="111"/>
      <c r="N57" s="111"/>
      <c r="O57" s="111"/>
      <c r="P57" s="56"/>
      <c r="Q57" s="56"/>
      <c r="R57" s="56"/>
    </row>
    <row r="58" spans="1:18" ht="12.75" customHeight="1">
      <c r="A58" s="150" t="s">
        <v>2</v>
      </c>
      <c r="B58" s="151"/>
      <c r="C58" s="148">
        <f>IF(C61="","",IF(E6&lt;G6,"Start Date","Completes"))</f>
      </c>
      <c r="D58" s="148"/>
      <c r="E58" s="153">
        <f>IF(E61="","",IF(C61=E6,"Completes",IF(E6&lt;E2,"Start Date","Reverse")))</f>
      </c>
      <c r="F58" s="153"/>
      <c r="G58" s="154">
        <f>IF(G61="","",IF(E6&gt;E2,"Start Date","Reverse"))</f>
      </c>
      <c r="H58" s="154"/>
      <c r="I58" s="154"/>
      <c r="J58" s="77"/>
      <c r="K58" s="148" t="s">
        <v>21</v>
      </c>
      <c r="L58" s="148"/>
      <c r="M58" s="144" t="s">
        <v>22</v>
      </c>
      <c r="N58" s="144"/>
      <c r="O58" s="145"/>
      <c r="P58" s="18"/>
      <c r="Q58" s="18"/>
      <c r="R58" s="18"/>
    </row>
    <row r="59" spans="1:18" ht="12.75" customHeight="1">
      <c r="A59" s="115" t="s">
        <v>3</v>
      </c>
      <c r="B59" s="116"/>
      <c r="C59" s="149">
        <f>IF(C61="","",IF(E6&lt;G6,"(Hire Date)",IF(Worksheet!B6=FALSE,"24 Years","25 Years")))</f>
      </c>
      <c r="D59" s="149"/>
      <c r="E59" s="152">
        <f>IF(E61="","",IF(C61=E6,IF(Worksheet!B6=FALSE,"24 Years","25 Years"),IF(E6&lt;E2,"(Hire Date)","DROP Date")))</f>
      </c>
      <c r="F59" s="152"/>
      <c r="G59" s="155">
        <f>IF(G61="","",IF(E6&gt;E2,"(Hire Date)","DROP Date"))</f>
      </c>
      <c r="H59" s="155"/>
      <c r="I59" s="155"/>
      <c r="J59" s="87"/>
      <c r="K59" s="149"/>
      <c r="L59" s="149"/>
      <c r="M59" s="146"/>
      <c r="N59" s="146"/>
      <c r="O59" s="147"/>
      <c r="P59" s="18"/>
      <c r="Q59" s="18"/>
      <c r="R59" s="18"/>
    </row>
    <row r="60" spans="1:18" ht="12.75">
      <c r="A60" s="19"/>
      <c r="B60" s="48"/>
      <c r="C60" s="49"/>
      <c r="D60" s="156"/>
      <c r="E60" s="157"/>
      <c r="F60" s="156"/>
      <c r="G60" s="157"/>
      <c r="H60" s="92"/>
      <c r="I60" s="92"/>
      <c r="J60" s="88"/>
      <c r="K60" s="89"/>
      <c r="L60" s="51"/>
      <c r="M60" s="52"/>
      <c r="N60" s="79"/>
      <c r="O60" s="78"/>
      <c r="P60" s="53"/>
      <c r="Q60" s="53"/>
      <c r="R60" s="18"/>
    </row>
    <row r="61" spans="1:18" ht="12.75" customHeight="1">
      <c r="A61" s="118">
        <f>IF(E4="","",E4)</f>
      </c>
      <c r="B61" s="119"/>
      <c r="C61" s="103">
        <f>IF(OR(E6="",G6=""),"",IF(E6&lt;G6,E6,G6))</f>
      </c>
      <c r="D61" s="103"/>
      <c r="E61" s="103">
        <f>IF(OR(E6="",G6="",E2=""),"",IF(C61=E6,G6,IF(E6&lt;E2,E6,E2)))</f>
      </c>
      <c r="F61" s="103"/>
      <c r="G61" s="103">
        <f>IF(OR(E6="",E2=""),"",IF(E6&gt;E2,E6,E2))</f>
      </c>
      <c r="H61" s="103"/>
      <c r="I61" s="103"/>
      <c r="J61" s="93" t="s">
        <v>19</v>
      </c>
      <c r="K61" s="121">
        <f>IF(E7="","",E7)</f>
      </c>
      <c r="L61" s="121"/>
      <c r="M61" s="103" t="s">
        <v>53</v>
      </c>
      <c r="N61" s="103"/>
      <c r="O61" s="117"/>
      <c r="P61" s="18"/>
      <c r="Q61" s="18"/>
      <c r="R61" s="18"/>
    </row>
    <row r="62" spans="1:18" ht="12.75" customHeight="1">
      <c r="A62" s="115" t="s">
        <v>19</v>
      </c>
      <c r="B62" s="116"/>
      <c r="C62" s="18"/>
      <c r="D62" s="18"/>
      <c r="E62" s="90">
        <f>IF(E61="","",IF(E61=E2,"↑",""))</f>
      </c>
      <c r="F62" s="54"/>
      <c r="G62" s="90" t="str">
        <f>IF(G61=E2,"↑","")</f>
        <v>↑</v>
      </c>
      <c r="H62" s="116" t="s">
        <v>33</v>
      </c>
      <c r="I62" s="116"/>
      <c r="J62" s="116"/>
      <c r="K62" s="116"/>
      <c r="L62" s="54"/>
      <c r="M62" s="50"/>
      <c r="N62" s="18"/>
      <c r="O62" s="20"/>
      <c r="P62" s="18"/>
      <c r="Q62" s="18"/>
      <c r="R62" s="18"/>
    </row>
    <row r="63" spans="1:18" ht="13.5" thickBot="1">
      <c r="A63" s="113" t="s">
        <v>14</v>
      </c>
      <c r="B63" s="114"/>
      <c r="C63" s="104">
        <f>IF(E61="","",IF(E61=E2,"Credited Service          To","Credited Service"))</f>
      </c>
      <c r="D63" s="104"/>
      <c r="E63" s="104"/>
      <c r="F63" s="55"/>
      <c r="G63" s="91" t="str">
        <f>IF(G61=E2,"To","")</f>
        <v>To</v>
      </c>
      <c r="H63" s="120" t="s">
        <v>20</v>
      </c>
      <c r="I63" s="120"/>
      <c r="J63" s="120"/>
      <c r="K63" s="120"/>
      <c r="L63" s="55"/>
      <c r="M63" s="55"/>
      <c r="N63" s="55"/>
      <c r="O63" s="21"/>
      <c r="P63" s="18"/>
      <c r="Q63" s="18"/>
      <c r="R63" s="18"/>
    </row>
    <row r="64" spans="1:18" ht="12.75">
      <c r="A64" s="112" t="s">
        <v>23</v>
      </c>
      <c r="B64" s="112"/>
      <c r="C64" s="112"/>
      <c r="D64" s="112"/>
      <c r="E64" s="112"/>
      <c r="F64" s="112"/>
      <c r="G64" s="112"/>
      <c r="H64" s="112"/>
      <c r="I64" s="112"/>
      <c r="J64" s="112"/>
      <c r="K64" s="112"/>
      <c r="L64" s="112"/>
      <c r="M64" s="112"/>
      <c r="N64" s="112"/>
      <c r="O64" s="112"/>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E59:F59"/>
    <mergeCell ref="E58:F58"/>
    <mergeCell ref="G58:I58"/>
    <mergeCell ref="G59:I59"/>
    <mergeCell ref="F60:G60"/>
    <mergeCell ref="D60:E60"/>
    <mergeCell ref="J2:L2"/>
    <mergeCell ref="K3:L3"/>
    <mergeCell ref="G10:G11"/>
    <mergeCell ref="A59:B59"/>
    <mergeCell ref="M58:O59"/>
    <mergeCell ref="K58:L59"/>
    <mergeCell ref="C58:D58"/>
    <mergeCell ref="C59:D59"/>
    <mergeCell ref="A58:B58"/>
    <mergeCell ref="K40:K41"/>
    <mergeCell ref="N3:O3"/>
    <mergeCell ref="N10:N11"/>
    <mergeCell ref="N25:N26"/>
    <mergeCell ref="K25:K26"/>
    <mergeCell ref="J10:J11"/>
    <mergeCell ref="K6:M6"/>
    <mergeCell ref="L25:L26"/>
    <mergeCell ref="J25:J26"/>
    <mergeCell ref="M25:M26"/>
    <mergeCell ref="H55:K55"/>
    <mergeCell ref="N40:N41"/>
    <mergeCell ref="H40:H41"/>
    <mergeCell ref="G40:G41"/>
    <mergeCell ref="L40:L41"/>
    <mergeCell ref="M40:M41"/>
    <mergeCell ref="J40:J41"/>
    <mergeCell ref="E55:G55"/>
    <mergeCell ref="F40:F41"/>
    <mergeCell ref="E40:E41"/>
    <mergeCell ref="E4:F4"/>
    <mergeCell ref="A2:D2"/>
    <mergeCell ref="D40:D41"/>
    <mergeCell ref="A40:B53"/>
    <mergeCell ref="A5:D5"/>
    <mergeCell ref="A6:C6"/>
    <mergeCell ref="E6:F6"/>
    <mergeCell ref="E5:F5"/>
    <mergeCell ref="A3:D3"/>
    <mergeCell ref="A7:C7"/>
    <mergeCell ref="A10:B23"/>
    <mergeCell ref="A25:B38"/>
    <mergeCell ref="A8:D8"/>
    <mergeCell ref="E10:E11"/>
    <mergeCell ref="D10:D11"/>
    <mergeCell ref="E7:F7"/>
    <mergeCell ref="D25:D26"/>
    <mergeCell ref="A1:O1"/>
    <mergeCell ref="F10:F11"/>
    <mergeCell ref="K10:K11"/>
    <mergeCell ref="L10:L11"/>
    <mergeCell ref="M10:M11"/>
    <mergeCell ref="E2:F2"/>
    <mergeCell ref="E8:F8"/>
    <mergeCell ref="G5:I5"/>
    <mergeCell ref="N2:O2"/>
    <mergeCell ref="G4:I4"/>
    <mergeCell ref="A64:O64"/>
    <mergeCell ref="A63:B63"/>
    <mergeCell ref="A62:B62"/>
    <mergeCell ref="M61:O61"/>
    <mergeCell ref="A61:B61"/>
    <mergeCell ref="H62:K62"/>
    <mergeCell ref="H63:K63"/>
    <mergeCell ref="K61:L61"/>
    <mergeCell ref="E61:F61"/>
    <mergeCell ref="C61:D61"/>
    <mergeCell ref="G61:I61"/>
    <mergeCell ref="C63:E63"/>
    <mergeCell ref="E3:F3"/>
    <mergeCell ref="F25:F26"/>
    <mergeCell ref="G25:G26"/>
    <mergeCell ref="G6:I6"/>
    <mergeCell ref="H25:H26"/>
    <mergeCell ref="E25:E26"/>
    <mergeCell ref="A4:D4"/>
    <mergeCell ref="A57:O57"/>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599"/>
  <sheetViews>
    <sheetView zoomScalePageLayoutView="0" workbookViewId="0" topLeftCell="B2587">
      <selection activeCell="B2604" sqref="B2604"/>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599">CONCATENATE(MONTH(A2525),"/",YEAR(A2525))</f>
        <v>7/2011</v>
      </c>
      <c r="D2525" s="28">
        <f aca="true" t="shared" si="1" ref="D2525:D2599">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193"/>
  <sheetViews>
    <sheetView zoomScalePageLayoutView="0" workbookViewId="0" topLeftCell="A184">
      <selection activeCell="E192" sqref="E192"/>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42979</v>
      </c>
      <c r="C193" s="81">
        <v>0.0014</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H16" sqref="H16"/>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40422</v>
      </c>
    </row>
    <row r="3" spans="1:2" ht="12.75">
      <c r="A3" s="28" t="s">
        <v>34</v>
      </c>
      <c r="B3" s="29">
        <v>41518</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42984</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2017-09-06T18:56:46Z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